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HRA\Blackhorse\Accounts\"/>
    </mc:Choice>
  </mc:AlternateContent>
  <xr:revisionPtr revIDLastSave="0" documentId="13_ncr:1_{7EEC59EA-E4EE-4F6B-A5BB-03B4139D8A8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C23" i="1"/>
  <c r="D23" i="1" s="1"/>
  <c r="D24" i="1" s="1"/>
  <c r="H26" i="1" s="1"/>
  <c r="K4" i="2"/>
  <c r="K5" i="2"/>
  <c r="K6" i="2"/>
  <c r="K7" i="2"/>
  <c r="K8" i="2"/>
  <c r="K9" i="2"/>
  <c r="M7" i="2"/>
  <c r="M6" i="2"/>
  <c r="M5" i="2"/>
  <c r="M4" i="2"/>
  <c r="M3" i="2"/>
  <c r="K3" i="2"/>
  <c r="M10" i="2" l="1"/>
  <c r="K10" i="2"/>
  <c r="D40" i="2"/>
  <c r="G4" i="2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M14" i="2" l="1"/>
  <c r="E40" i="2"/>
  <c r="G17" i="2"/>
  <c r="G18" i="2" l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D11" i="1"/>
  <c r="H7" i="1" s="1"/>
  <c r="H11" i="1" s="1"/>
</calcChain>
</file>

<file path=xl/sharedStrings.xml><?xml version="1.0" encoding="utf-8"?>
<sst xmlns="http://schemas.openxmlformats.org/spreadsheetml/2006/main" count="120" uniqueCount="62">
  <si>
    <t>Blackhorse Residents' Association</t>
  </si>
  <si>
    <t>Brought Forward</t>
  </si>
  <si>
    <t>Interest</t>
  </si>
  <si>
    <t>Current Account</t>
  </si>
  <si>
    <t>Income</t>
  </si>
  <si>
    <t>Brought forward</t>
  </si>
  <si>
    <t>Subs</t>
  </si>
  <si>
    <t>Tickets</t>
  </si>
  <si>
    <t>Expenditure</t>
  </si>
  <si>
    <t>TOTAL</t>
  </si>
  <si>
    <t>Closing Balance</t>
  </si>
  <si>
    <t>Coach Hire</t>
  </si>
  <si>
    <t>Transfer from Reserve A/c</t>
  </si>
  <si>
    <t>Business Reserve Account</t>
  </si>
  <si>
    <t>Donations</t>
  </si>
  <si>
    <t>Advertising</t>
  </si>
  <si>
    <t>Balance at bank on</t>
  </si>
  <si>
    <t>Extra Newsletters</t>
  </si>
  <si>
    <t>Subtotal</t>
  </si>
  <si>
    <t>Annual Balance Sheet for year to 31st March 2023</t>
  </si>
  <si>
    <t>Transfer to Current a/c</t>
  </si>
  <si>
    <t>31st March 2023</t>
  </si>
  <si>
    <t>Website</t>
  </si>
  <si>
    <t>Coach Hire + Parking</t>
  </si>
  <si>
    <t>Hall hire (social)</t>
  </si>
  <si>
    <t>Catering (social)</t>
  </si>
  <si>
    <t>Printing</t>
  </si>
  <si>
    <t>Insurance</t>
  </si>
  <si>
    <t>Current Account Cash Book</t>
  </si>
  <si>
    <t>Out</t>
  </si>
  <si>
    <t>In</t>
  </si>
  <si>
    <t>Daryl re: Flyer</t>
  </si>
  <si>
    <t>Advertising (Vincent)</t>
  </si>
  <si>
    <t>Xfr from Saver</t>
  </si>
  <si>
    <t>Jill re: Newsletter</t>
  </si>
  <si>
    <t>Jill re: Catering</t>
  </si>
  <si>
    <t>Subs Vincent</t>
  </si>
  <si>
    <t>Coach Tickets</t>
  </si>
  <si>
    <t>Subs WCR</t>
  </si>
  <si>
    <t>Subs Tenterden</t>
  </si>
  <si>
    <t>Jill re: Flyer</t>
  </si>
  <si>
    <t>Subs BHL</t>
  </si>
  <si>
    <t>Subs Pagehurst</t>
  </si>
  <si>
    <t>Subs Teevan</t>
  </si>
  <si>
    <t>Donation</t>
  </si>
  <si>
    <t>Keith re: Coach Hire</t>
  </si>
  <si>
    <t>B/F</t>
  </si>
  <si>
    <t>Advertising (Judo Club)</t>
  </si>
  <si>
    <t>Keith re: Coach Parking</t>
  </si>
  <si>
    <t>Keith re: Insurance</t>
  </si>
  <si>
    <t>Donation to ASPRA</t>
  </si>
  <si>
    <t>Advertising (Daryl)</t>
  </si>
  <si>
    <t>Daryl re: Website</t>
  </si>
  <si>
    <t>Addiscombe Catholic Church</t>
  </si>
  <si>
    <t>Subs Pagehurst + Vincent</t>
  </si>
  <si>
    <t>Balance</t>
  </si>
  <si>
    <t>Transfer</t>
  </si>
  <si>
    <t>Catering</t>
  </si>
  <si>
    <t>Hall Hire</t>
  </si>
  <si>
    <t>Ads</t>
  </si>
  <si>
    <t>Xfr</t>
  </si>
  <si>
    <t>Difference + starting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</si>
</sst>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1" x14ac:knownFonts="1">
    <font>
      <sz val="10"/>
      <name val="Arial"/>
    </font>
    <font>
      <u/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sz val="8"/>
      <color theme="1"/>
      <name val="Arial"/>
      <family val="2"/>
    </font>
    <font>
      <u/>
      <sz val="10"/>
      <name val="Arial"/>
      <family val="2"/>
    </font>
    <font>
      <sz val="10"/>
      <color rgb="FFFFC00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4" fontId="0" fillId="0" borderId="0" xfId="0" applyNumberFormat="1"/>
    <xf numFmtId="44" fontId="0" fillId="0" borderId="1" xfId="0" applyNumberFormat="1" applyBorder="1"/>
    <xf numFmtId="8" fontId="0" fillId="0" borderId="0" xfId="0" applyNumberFormat="1"/>
    <xf numFmtId="8" fontId="0" fillId="0" borderId="1" xfId="0" applyNumberForma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6" fillId="0" borderId="0" xfId="0" applyNumberFormat="1" applyFont="1"/>
    <xf numFmtId="44" fontId="5" fillId="0" borderId="0" xfId="0" applyNumberFormat="1" applyFont="1"/>
    <xf numFmtId="44" fontId="5" fillId="0" borderId="1" xfId="0" applyNumberFormat="1" applyFont="1" applyBorder="1"/>
    <xf numFmtId="44" fontId="6" fillId="0" borderId="0" xfId="0" applyNumberFormat="1" applyFont="1" applyAlignment="1">
      <alignment horizontal="center"/>
    </xf>
    <xf numFmtId="44" fontId="5" fillId="0" borderId="0" xfId="0" applyNumberFormat="1" applyFont="1" applyBorder="1"/>
    <xf numFmtId="14" fontId="0" fillId="0" borderId="0" xfId="0" applyNumberFormat="1"/>
    <xf numFmtId="2" fontId="0" fillId="0" borderId="0" xfId="0" applyNumberFormat="1"/>
    <xf numFmtId="2" fontId="5" fillId="0" borderId="0" xfId="0" applyNumberFormat="1" applyFont="1"/>
    <xf numFmtId="2" fontId="0" fillId="2" borderId="0" xfId="0" applyNumberFormat="1" applyFill="1"/>
    <xf numFmtId="2" fontId="0" fillId="0" borderId="2" xfId="0" applyNumberFormat="1" applyBorder="1"/>
    <xf numFmtId="2" fontId="3" fillId="0" borderId="0" xfId="0" applyNumberFormat="1" applyFont="1"/>
    <xf numFmtId="4" fontId="7" fillId="3" borderId="3" xfId="0" applyNumberFormat="1" applyFont="1" applyFill="1" applyBorder="1"/>
    <xf numFmtId="4" fontId="0" fillId="0" borderId="0" xfId="0" applyNumberFormat="1"/>
    <xf numFmtId="8" fontId="0" fillId="0" borderId="0" xfId="0" applyNumberFormat="1" applyBorder="1"/>
    <xf numFmtId="0" fontId="8" fillId="0" borderId="0" xfId="0" applyFont="1"/>
    <xf numFmtId="4" fontId="9" fillId="0" borderId="0" xfId="0" applyNumberFormat="1" applyFont="1"/>
    <xf numFmtId="2" fontId="1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workbookViewId="0">
      <selection activeCell="F27" sqref="F27"/>
    </sheetView>
  </sheetViews>
  <sheetFormatPr defaultRowHeight="13.2" x14ac:dyDescent="0.25"/>
  <cols>
    <col min="2" max="2" width="15.109375" customWidth="1"/>
    <col min="3" max="3" width="11.88671875" customWidth="1"/>
    <col min="4" max="4" width="11.33203125" bestFit="1" customWidth="1"/>
    <col min="5" max="5" width="9.33203125" customWidth="1"/>
    <col min="6" max="6" width="7.109375" customWidth="1"/>
    <col min="8" max="8" width="15.44140625" customWidth="1"/>
    <col min="9" max="9" width="10.33203125" bestFit="1" customWidth="1"/>
  </cols>
  <sheetData>
    <row r="1" spans="1:9" x14ac:dyDescent="0.25">
      <c r="D1" s="7" t="s">
        <v>0</v>
      </c>
      <c r="E1" s="7"/>
    </row>
    <row r="3" spans="1:9" x14ac:dyDescent="0.25">
      <c r="B3" s="6" t="s">
        <v>19</v>
      </c>
      <c r="C3" s="6"/>
    </row>
    <row r="5" spans="1:9" x14ac:dyDescent="0.25">
      <c r="A5" s="7" t="s">
        <v>13</v>
      </c>
      <c r="G5" s="1"/>
    </row>
    <row r="7" spans="1:9" x14ac:dyDescent="0.25">
      <c r="A7" t="s">
        <v>1</v>
      </c>
      <c r="D7" s="2">
        <v>3718.56</v>
      </c>
      <c r="E7" s="2"/>
      <c r="F7" t="s">
        <v>16</v>
      </c>
      <c r="H7" s="4">
        <f>D11</f>
        <v>3031.92</v>
      </c>
    </row>
    <row r="8" spans="1:9" x14ac:dyDescent="0.25">
      <c r="A8" t="s">
        <v>2</v>
      </c>
      <c r="D8" s="2">
        <v>13.36</v>
      </c>
      <c r="E8" s="2"/>
      <c r="F8" t="s">
        <v>21</v>
      </c>
      <c r="H8" s="2"/>
    </row>
    <row r="9" spans="1:9" x14ac:dyDescent="0.25">
      <c r="A9" t="s">
        <v>20</v>
      </c>
      <c r="D9" s="2">
        <v>-700</v>
      </c>
      <c r="E9" s="2"/>
      <c r="H9" s="2"/>
    </row>
    <row r="10" spans="1:9" x14ac:dyDescent="0.25">
      <c r="D10" s="2"/>
      <c r="E10" s="2"/>
      <c r="H10" s="2"/>
    </row>
    <row r="11" spans="1:9" x14ac:dyDescent="0.25">
      <c r="D11" s="5">
        <f>D7+D8+D9</f>
        <v>3031.92</v>
      </c>
      <c r="E11" s="22"/>
      <c r="H11" s="3">
        <f>H7</f>
        <v>3031.92</v>
      </c>
    </row>
    <row r="12" spans="1:9" x14ac:dyDescent="0.25">
      <c r="D12" s="2"/>
      <c r="E12" s="2"/>
      <c r="H12" s="2"/>
    </row>
    <row r="13" spans="1:9" x14ac:dyDescent="0.25">
      <c r="A13" s="7" t="s">
        <v>3</v>
      </c>
      <c r="B13" s="8"/>
      <c r="C13" s="8"/>
      <c r="D13" s="10"/>
      <c r="E13" s="10"/>
      <c r="F13" s="8"/>
      <c r="G13" s="8"/>
      <c r="H13" s="10"/>
    </row>
    <row r="14" spans="1:9" ht="15" x14ac:dyDescent="0.4">
      <c r="A14" s="8"/>
      <c r="B14" s="8"/>
      <c r="C14" s="8"/>
      <c r="D14" s="12" t="s">
        <v>4</v>
      </c>
      <c r="E14" s="12"/>
      <c r="F14" s="8"/>
      <c r="G14" s="23" t="s">
        <v>8</v>
      </c>
      <c r="H14" s="9"/>
    </row>
    <row r="15" spans="1:9" x14ac:dyDescent="0.25">
      <c r="A15" s="8" t="s">
        <v>5</v>
      </c>
      <c r="B15" s="8"/>
      <c r="C15" s="8"/>
      <c r="D15" s="10">
        <v>138.16</v>
      </c>
      <c r="E15" s="10"/>
      <c r="F15" s="8"/>
      <c r="G15" s="8"/>
      <c r="H15" s="10"/>
    </row>
    <row r="16" spans="1:9" x14ac:dyDescent="0.25">
      <c r="A16" s="8"/>
      <c r="B16" s="8"/>
      <c r="C16" s="8"/>
      <c r="D16" s="10"/>
      <c r="E16" s="10"/>
      <c r="F16" s="8"/>
      <c r="G16" s="8"/>
      <c r="H16" s="8"/>
      <c r="I16" s="10"/>
    </row>
    <row r="17" spans="1:9" x14ac:dyDescent="0.25">
      <c r="A17" s="8" t="s">
        <v>6</v>
      </c>
      <c r="B17" s="8"/>
      <c r="C17" s="10">
        <v>836</v>
      </c>
      <c r="D17" s="8"/>
      <c r="E17" s="8"/>
      <c r="F17" s="8" t="s">
        <v>23</v>
      </c>
      <c r="G17" s="8"/>
      <c r="H17" s="10">
        <v>695.1</v>
      </c>
    </row>
    <row r="18" spans="1:9" x14ac:dyDescent="0.25">
      <c r="A18" s="8" t="s">
        <v>7</v>
      </c>
      <c r="B18" s="8"/>
      <c r="C18" s="10">
        <v>480</v>
      </c>
      <c r="D18" s="8"/>
      <c r="E18" s="8"/>
      <c r="F18" s="8" t="s">
        <v>27</v>
      </c>
      <c r="G18" s="8"/>
      <c r="H18" s="10">
        <v>100.8</v>
      </c>
    </row>
    <row r="19" spans="1:9" x14ac:dyDescent="0.25">
      <c r="A19" s="8" t="s">
        <v>12</v>
      </c>
      <c r="B19" s="8"/>
      <c r="C19" s="10">
        <v>700</v>
      </c>
      <c r="D19" s="8"/>
      <c r="E19" s="8"/>
      <c r="F19" s="8" t="s">
        <v>24</v>
      </c>
      <c r="G19" s="8"/>
      <c r="H19" s="10">
        <v>75</v>
      </c>
    </row>
    <row r="20" spans="1:9" x14ac:dyDescent="0.25">
      <c r="A20" s="8" t="s">
        <v>14</v>
      </c>
      <c r="B20" s="8"/>
      <c r="C20" s="10">
        <v>51</v>
      </c>
      <c r="D20" s="8"/>
      <c r="E20" s="8"/>
      <c r="F20" s="8" t="s">
        <v>25</v>
      </c>
      <c r="G20" s="8"/>
      <c r="H20" s="10">
        <v>266.5</v>
      </c>
    </row>
    <row r="21" spans="1:9" x14ac:dyDescent="0.25">
      <c r="A21" s="8" t="s">
        <v>15</v>
      </c>
      <c r="B21" s="8"/>
      <c r="C21" s="10">
        <v>165</v>
      </c>
      <c r="D21" s="8"/>
      <c r="E21" s="8"/>
      <c r="F21" s="8" t="s">
        <v>44</v>
      </c>
      <c r="G21" s="8"/>
      <c r="H21" s="10">
        <v>200</v>
      </c>
    </row>
    <row r="22" spans="1:9" x14ac:dyDescent="0.25">
      <c r="A22" s="8" t="s">
        <v>17</v>
      </c>
      <c r="B22" s="8"/>
      <c r="C22" s="10">
        <v>0</v>
      </c>
      <c r="D22" s="8"/>
      <c r="E22" s="8"/>
      <c r="F22" s="8" t="s">
        <v>22</v>
      </c>
      <c r="G22" s="8"/>
      <c r="H22" s="10">
        <v>87.34</v>
      </c>
    </row>
    <row r="23" spans="1:9" x14ac:dyDescent="0.25">
      <c r="A23" s="8"/>
      <c r="B23" s="8"/>
      <c r="C23" s="10">
        <f>SUM(C17:C22)</f>
        <v>2232</v>
      </c>
      <c r="D23" s="10">
        <f>C23</f>
        <v>2232</v>
      </c>
      <c r="E23" s="10"/>
      <c r="F23" s="8" t="s">
        <v>26</v>
      </c>
      <c r="G23" s="8"/>
      <c r="H23" s="10">
        <v>675</v>
      </c>
    </row>
    <row r="24" spans="1:9" x14ac:dyDescent="0.25">
      <c r="A24" s="8" t="s">
        <v>9</v>
      </c>
      <c r="B24" s="8"/>
      <c r="C24" s="8"/>
      <c r="D24" s="11">
        <f>SUM(D15:D23)</f>
        <v>2370.16</v>
      </c>
      <c r="E24" s="13"/>
      <c r="F24" s="8"/>
      <c r="G24" s="8" t="s">
        <v>18</v>
      </c>
      <c r="H24" s="11">
        <f>SUM(H17:H23)</f>
        <v>2099.7399999999998</v>
      </c>
      <c r="I24" s="10"/>
    </row>
    <row r="25" spans="1:9" x14ac:dyDescent="0.25">
      <c r="A25" s="8"/>
      <c r="B25" s="8"/>
      <c r="C25" s="8"/>
      <c r="D25" s="8"/>
      <c r="E25" s="8"/>
      <c r="F25" s="8"/>
      <c r="G25" s="8"/>
      <c r="H25" s="13"/>
      <c r="I25" s="10"/>
    </row>
    <row r="26" spans="1:9" x14ac:dyDescent="0.25">
      <c r="A26" s="8"/>
      <c r="B26" s="8"/>
      <c r="C26" s="8"/>
      <c r="D26" s="8"/>
      <c r="E26" s="8"/>
      <c r="F26" s="6" t="s">
        <v>10</v>
      </c>
      <c r="G26" s="8"/>
      <c r="H26" s="11">
        <f>D24-H24</f>
        <v>270.42000000000007</v>
      </c>
    </row>
    <row r="27" spans="1:9" x14ac:dyDescent="0.25">
      <c r="E27" s="8"/>
      <c r="F27" s="8"/>
      <c r="G27" s="8"/>
    </row>
    <row r="28" spans="1:9" x14ac:dyDescent="0.25">
      <c r="F28" s="8"/>
      <c r="G28" s="8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topLeftCell="A37" workbookViewId="0">
      <selection activeCell="I45" sqref="I45"/>
    </sheetView>
  </sheetViews>
  <sheetFormatPr defaultRowHeight="13.2" x14ac:dyDescent="0.25"/>
  <cols>
    <col min="1" max="1" width="10.109375" bestFit="1" customWidth="1"/>
    <col min="2" max="2" width="26.5546875" customWidth="1"/>
    <col min="3" max="3" width="8" style="15" customWidth="1"/>
    <col min="4" max="4" width="8.88671875" style="15" customWidth="1"/>
    <col min="5" max="5" width="8.88671875" style="15"/>
    <col min="6" max="6" width="15.21875" customWidth="1"/>
    <col min="10" max="10" width="10.44140625" customWidth="1"/>
    <col min="11" max="11" width="9.109375" customWidth="1"/>
  </cols>
  <sheetData>
    <row r="1" spans="1:15" x14ac:dyDescent="0.25">
      <c r="A1" s="6" t="s">
        <v>28</v>
      </c>
    </row>
    <row r="2" spans="1:15" x14ac:dyDescent="0.25">
      <c r="D2" s="19" t="s">
        <v>29</v>
      </c>
      <c r="E2" s="19" t="s">
        <v>30</v>
      </c>
      <c r="G2" s="6" t="s">
        <v>55</v>
      </c>
      <c r="J2" s="6" t="s">
        <v>29</v>
      </c>
      <c r="L2" s="6" t="s">
        <v>30</v>
      </c>
    </row>
    <row r="3" spans="1:15" x14ac:dyDescent="0.25">
      <c r="B3" t="s">
        <v>46</v>
      </c>
      <c r="D3" s="16"/>
      <c r="E3" s="16">
        <v>138.16</v>
      </c>
      <c r="G3">
        <v>138.16</v>
      </c>
      <c r="J3" s="8" t="s">
        <v>26</v>
      </c>
      <c r="K3" s="20">
        <f>SUMIF(F:F,"Printing",D:D)</f>
        <v>675</v>
      </c>
      <c r="L3" s="8" t="s">
        <v>59</v>
      </c>
      <c r="M3" s="20">
        <f>SUMIF(F:F,"Advertising",E:E)</f>
        <v>165</v>
      </c>
    </row>
    <row r="4" spans="1:15" x14ac:dyDescent="0.25">
      <c r="A4" s="14">
        <v>45057</v>
      </c>
      <c r="B4" s="8" t="s">
        <v>31</v>
      </c>
      <c r="C4" s="16"/>
      <c r="D4" s="15">
        <v>90</v>
      </c>
      <c r="F4" s="8" t="s">
        <v>26</v>
      </c>
      <c r="G4" s="15">
        <f>G3-D4+E4</f>
        <v>48.16</v>
      </c>
      <c r="J4" s="8" t="s">
        <v>57</v>
      </c>
      <c r="K4" s="20">
        <f>SUMIF(F:F,"Catering",D:D)</f>
        <v>266.5</v>
      </c>
      <c r="L4" s="8" t="s">
        <v>60</v>
      </c>
      <c r="M4" s="20">
        <f>SUMIF(F:F,"Transfer",E:E)</f>
        <v>700</v>
      </c>
    </row>
    <row r="5" spans="1:15" x14ac:dyDescent="0.25">
      <c r="A5" s="14">
        <v>45058</v>
      </c>
      <c r="B5" s="8" t="s">
        <v>32</v>
      </c>
      <c r="C5" s="16"/>
      <c r="E5" s="15">
        <v>45</v>
      </c>
      <c r="F5" s="8" t="s">
        <v>15</v>
      </c>
      <c r="G5" s="15">
        <f t="shared" ref="G5:G39" si="0">G4-D5+E5</f>
        <v>93.16</v>
      </c>
      <c r="J5" s="8" t="s">
        <v>11</v>
      </c>
      <c r="K5" s="20">
        <f>SUMIF(F:F,"Coach Hire",D:D)</f>
        <v>695.1</v>
      </c>
      <c r="L5" s="8" t="s">
        <v>6</v>
      </c>
      <c r="M5" s="20">
        <f>SUMIF(F:F,"Subs",E:E)</f>
        <v>836</v>
      </c>
    </row>
    <row r="6" spans="1:15" x14ac:dyDescent="0.25">
      <c r="A6" s="14">
        <v>45062</v>
      </c>
      <c r="B6" s="8" t="s">
        <v>33</v>
      </c>
      <c r="C6" s="16"/>
      <c r="E6" s="15">
        <v>700</v>
      </c>
      <c r="F6" s="8" t="s">
        <v>56</v>
      </c>
      <c r="G6" s="15">
        <f t="shared" si="0"/>
        <v>793.16</v>
      </c>
      <c r="J6" s="8" t="s">
        <v>27</v>
      </c>
      <c r="K6" s="20">
        <f>SUMIF(F:F,"Insurance",D:D)</f>
        <v>100.8</v>
      </c>
      <c r="L6" s="8" t="s">
        <v>7</v>
      </c>
      <c r="M6" s="20">
        <f>SUMIF(F:F,"Tickets",E:E)</f>
        <v>480</v>
      </c>
    </row>
    <row r="7" spans="1:15" x14ac:dyDescent="0.25">
      <c r="A7" s="14">
        <v>45126</v>
      </c>
      <c r="B7" s="8" t="s">
        <v>34</v>
      </c>
      <c r="C7" s="16"/>
      <c r="D7" s="15">
        <v>225</v>
      </c>
      <c r="F7" s="8" t="s">
        <v>26</v>
      </c>
      <c r="G7" s="15">
        <f t="shared" si="0"/>
        <v>568.16</v>
      </c>
      <c r="J7" s="8" t="s">
        <v>22</v>
      </c>
      <c r="K7" s="20">
        <f>SUMIF(F:F,"Website",D:D)</f>
        <v>87.34</v>
      </c>
      <c r="L7" s="8" t="s">
        <v>44</v>
      </c>
      <c r="M7" s="20">
        <f>SUMIF(F:F,"Donation",E:E)</f>
        <v>51</v>
      </c>
    </row>
    <row r="8" spans="1:15" x14ac:dyDescent="0.25">
      <c r="B8" s="8" t="s">
        <v>35</v>
      </c>
      <c r="C8" s="16"/>
      <c r="D8" s="15">
        <v>266.5</v>
      </c>
      <c r="F8" s="8" t="s">
        <v>57</v>
      </c>
      <c r="G8" s="15">
        <f t="shared" si="0"/>
        <v>301.65999999999997</v>
      </c>
      <c r="J8" s="8" t="s">
        <v>58</v>
      </c>
      <c r="K8" s="20">
        <f>SUMIF(F:F,"Hall Hire",D:D)</f>
        <v>75</v>
      </c>
      <c r="M8" s="20"/>
    </row>
    <row r="9" spans="1:15" x14ac:dyDescent="0.25">
      <c r="A9" s="14">
        <v>45183</v>
      </c>
      <c r="B9" s="8" t="s">
        <v>36</v>
      </c>
      <c r="C9" s="16"/>
      <c r="E9" s="15">
        <v>160</v>
      </c>
      <c r="F9" s="8" t="s">
        <v>6</v>
      </c>
      <c r="G9" s="15">
        <f t="shared" si="0"/>
        <v>461.65999999999997</v>
      </c>
      <c r="J9" s="8" t="s">
        <v>44</v>
      </c>
      <c r="K9" s="20">
        <f>SUMIF(F:F,"Donation",D:D)</f>
        <v>200</v>
      </c>
    </row>
    <row r="10" spans="1:15" x14ac:dyDescent="0.25">
      <c r="A10" s="14">
        <v>45209</v>
      </c>
      <c r="B10" s="8" t="s">
        <v>37</v>
      </c>
      <c r="C10" s="16"/>
      <c r="E10" s="15">
        <v>18</v>
      </c>
      <c r="F10" s="8" t="s">
        <v>7</v>
      </c>
      <c r="G10" s="15">
        <f t="shared" si="0"/>
        <v>479.65999999999997</v>
      </c>
      <c r="K10" s="21">
        <f>SUM(K3:K9)</f>
        <v>2099.7399999999998</v>
      </c>
      <c r="M10" s="21">
        <f>SUM(M3:M9)</f>
        <v>2232</v>
      </c>
      <c r="O10" s="24"/>
    </row>
    <row r="11" spans="1:15" x14ac:dyDescent="0.25">
      <c r="A11" s="14">
        <v>45211</v>
      </c>
      <c r="B11" s="8" t="s">
        <v>38</v>
      </c>
      <c r="C11" s="16"/>
      <c r="E11" s="15">
        <v>148</v>
      </c>
      <c r="F11" s="8" t="s">
        <v>6</v>
      </c>
      <c r="G11" s="15">
        <f t="shared" si="0"/>
        <v>627.66</v>
      </c>
    </row>
    <row r="12" spans="1:15" x14ac:dyDescent="0.25">
      <c r="A12" s="14">
        <v>45213</v>
      </c>
      <c r="B12" s="8" t="s">
        <v>36</v>
      </c>
      <c r="C12" s="16"/>
      <c r="E12" s="15">
        <v>105</v>
      </c>
      <c r="F12" s="8" t="s">
        <v>6</v>
      </c>
      <c r="G12" s="15">
        <f t="shared" si="0"/>
        <v>732.66</v>
      </c>
    </row>
    <row r="13" spans="1:15" x14ac:dyDescent="0.25">
      <c r="A13" s="14">
        <v>45213</v>
      </c>
      <c r="B13" s="8" t="s">
        <v>39</v>
      </c>
      <c r="C13" s="16"/>
      <c r="E13" s="15">
        <v>4</v>
      </c>
      <c r="F13" s="8" t="s">
        <v>6</v>
      </c>
      <c r="G13" s="15">
        <f t="shared" si="0"/>
        <v>736.66</v>
      </c>
    </row>
    <row r="14" spans="1:15" x14ac:dyDescent="0.25">
      <c r="A14" s="14">
        <v>45216</v>
      </c>
      <c r="B14" s="8" t="s">
        <v>40</v>
      </c>
      <c r="C14" s="16"/>
      <c r="D14" s="15">
        <v>40</v>
      </c>
      <c r="F14" s="8" t="s">
        <v>26</v>
      </c>
      <c r="G14" s="17">
        <f t="shared" si="0"/>
        <v>696.66</v>
      </c>
      <c r="J14" s="8" t="s">
        <v>61</v>
      </c>
      <c r="M14" s="21">
        <f>M10-K10+G3</f>
        <v>270.42000000000019</v>
      </c>
    </row>
    <row r="15" spans="1:15" x14ac:dyDescent="0.25">
      <c r="A15" s="14">
        <v>45231</v>
      </c>
      <c r="B15" s="8" t="s">
        <v>41</v>
      </c>
      <c r="C15" s="16"/>
      <c r="E15" s="15">
        <v>32</v>
      </c>
      <c r="F15" s="8" t="s">
        <v>6</v>
      </c>
      <c r="G15" s="15">
        <f t="shared" si="0"/>
        <v>728.66</v>
      </c>
    </row>
    <row r="16" spans="1:15" x14ac:dyDescent="0.25">
      <c r="A16" s="14">
        <v>45231</v>
      </c>
      <c r="B16" s="8" t="s">
        <v>42</v>
      </c>
      <c r="C16" s="16"/>
      <c r="E16" s="15">
        <v>208</v>
      </c>
      <c r="F16" s="8" t="s">
        <v>6</v>
      </c>
      <c r="G16" s="15">
        <f t="shared" si="0"/>
        <v>936.66</v>
      </c>
    </row>
    <row r="17" spans="1:7" x14ac:dyDescent="0.25">
      <c r="A17" s="14">
        <v>45231</v>
      </c>
      <c r="B17" s="8" t="s">
        <v>37</v>
      </c>
      <c r="C17" s="16"/>
      <c r="E17" s="25">
        <v>324</v>
      </c>
      <c r="F17" s="8" t="s">
        <v>7</v>
      </c>
      <c r="G17" s="15">
        <f t="shared" si="0"/>
        <v>1260.6599999999999</v>
      </c>
    </row>
    <row r="18" spans="1:7" x14ac:dyDescent="0.25">
      <c r="A18" s="14"/>
      <c r="B18" s="8" t="s">
        <v>11</v>
      </c>
      <c r="C18" s="16"/>
      <c r="D18" s="25">
        <v>168.75</v>
      </c>
      <c r="F18" s="8" t="s">
        <v>11</v>
      </c>
      <c r="G18" s="15">
        <f t="shared" si="0"/>
        <v>1091.9099999999999</v>
      </c>
    </row>
    <row r="19" spans="1:7" x14ac:dyDescent="0.25">
      <c r="A19" s="14">
        <v>45241</v>
      </c>
      <c r="B19" s="8" t="s">
        <v>43</v>
      </c>
      <c r="C19" s="16"/>
      <c r="E19" s="15">
        <v>56</v>
      </c>
      <c r="F19" s="8" t="s">
        <v>6</v>
      </c>
      <c r="G19" s="15">
        <f t="shared" si="0"/>
        <v>1147.9099999999999</v>
      </c>
    </row>
    <row r="20" spans="1:7" x14ac:dyDescent="0.25">
      <c r="B20" s="8" t="s">
        <v>44</v>
      </c>
      <c r="C20" s="16"/>
      <c r="E20" s="15">
        <v>1</v>
      </c>
      <c r="F20" s="8" t="s">
        <v>44</v>
      </c>
      <c r="G20" s="15">
        <f t="shared" si="0"/>
        <v>1148.9099999999999</v>
      </c>
    </row>
    <row r="21" spans="1:7" x14ac:dyDescent="0.25">
      <c r="A21" s="14">
        <v>45245</v>
      </c>
      <c r="B21" s="8" t="s">
        <v>45</v>
      </c>
      <c r="C21" s="16"/>
      <c r="D21" s="15">
        <v>506.25</v>
      </c>
      <c r="F21" s="8" t="s">
        <v>11</v>
      </c>
      <c r="G21" s="15">
        <f t="shared" si="0"/>
        <v>642.65999999999985</v>
      </c>
    </row>
    <row r="22" spans="1:7" x14ac:dyDescent="0.25">
      <c r="A22" s="14">
        <v>45246</v>
      </c>
      <c r="B22" s="8" t="s">
        <v>36</v>
      </c>
      <c r="C22" s="16"/>
      <c r="E22" s="15">
        <v>20</v>
      </c>
      <c r="F22" s="8" t="s">
        <v>6</v>
      </c>
      <c r="G22" s="15">
        <f t="shared" si="0"/>
        <v>662.65999999999985</v>
      </c>
    </row>
    <row r="23" spans="1:7" x14ac:dyDescent="0.25">
      <c r="B23" s="8" t="s">
        <v>39</v>
      </c>
      <c r="C23" s="16"/>
      <c r="E23" s="15">
        <v>80</v>
      </c>
      <c r="F23" s="8" t="s">
        <v>6</v>
      </c>
      <c r="G23" s="15">
        <f t="shared" si="0"/>
        <v>742.65999999999985</v>
      </c>
    </row>
    <row r="24" spans="1:7" x14ac:dyDescent="0.25">
      <c r="A24" s="14">
        <v>45253</v>
      </c>
      <c r="B24" s="8" t="s">
        <v>37</v>
      </c>
      <c r="C24" s="16"/>
      <c r="E24" s="15">
        <v>90</v>
      </c>
      <c r="F24" s="8" t="s">
        <v>7</v>
      </c>
      <c r="G24" s="15">
        <f t="shared" si="0"/>
        <v>832.65999999999985</v>
      </c>
    </row>
    <row r="25" spans="1:7" x14ac:dyDescent="0.25">
      <c r="A25" s="14">
        <v>45254</v>
      </c>
      <c r="B25" s="8" t="s">
        <v>47</v>
      </c>
      <c r="C25" s="16"/>
      <c r="E25" s="15">
        <v>30</v>
      </c>
      <c r="F25" s="8" t="s">
        <v>15</v>
      </c>
      <c r="G25" s="15">
        <f t="shared" si="0"/>
        <v>862.65999999999985</v>
      </c>
    </row>
    <row r="26" spans="1:7" x14ac:dyDescent="0.25">
      <c r="A26" s="14">
        <v>45261</v>
      </c>
      <c r="B26" s="8" t="s">
        <v>37</v>
      </c>
      <c r="C26" s="16"/>
      <c r="E26" s="15">
        <v>12</v>
      </c>
      <c r="F26" s="8" t="s">
        <v>7</v>
      </c>
      <c r="G26" s="15">
        <f t="shared" si="0"/>
        <v>874.65999999999985</v>
      </c>
    </row>
    <row r="27" spans="1:7" x14ac:dyDescent="0.25">
      <c r="A27" s="14">
        <v>44896</v>
      </c>
      <c r="B27" s="8" t="s">
        <v>48</v>
      </c>
      <c r="C27" s="16"/>
      <c r="D27" s="15">
        <v>20.100000000000001</v>
      </c>
      <c r="F27" s="8" t="s">
        <v>11</v>
      </c>
      <c r="G27" s="15">
        <f t="shared" si="0"/>
        <v>854.55999999999983</v>
      </c>
    </row>
    <row r="28" spans="1:7" x14ac:dyDescent="0.25">
      <c r="B28" s="8" t="s">
        <v>49</v>
      </c>
      <c r="C28" s="16"/>
      <c r="D28" s="15">
        <v>100.8</v>
      </c>
      <c r="F28" s="8" t="s">
        <v>27</v>
      </c>
      <c r="G28" s="15">
        <f t="shared" si="0"/>
        <v>753.75999999999988</v>
      </c>
    </row>
    <row r="29" spans="1:7" x14ac:dyDescent="0.25">
      <c r="A29" s="14">
        <v>44896</v>
      </c>
      <c r="B29" s="8" t="s">
        <v>50</v>
      </c>
      <c r="C29" s="16"/>
      <c r="D29" s="15">
        <v>200</v>
      </c>
      <c r="F29" s="8" t="s">
        <v>44</v>
      </c>
      <c r="G29" s="15">
        <f t="shared" si="0"/>
        <v>553.75999999999988</v>
      </c>
    </row>
    <row r="30" spans="1:7" x14ac:dyDescent="0.25">
      <c r="A30" s="14">
        <v>44901</v>
      </c>
      <c r="B30" s="8" t="s">
        <v>51</v>
      </c>
      <c r="C30" s="16"/>
      <c r="E30" s="15">
        <v>45</v>
      </c>
      <c r="F30" s="8" t="s">
        <v>15</v>
      </c>
      <c r="G30" s="15">
        <f t="shared" si="0"/>
        <v>598.75999999999988</v>
      </c>
    </row>
    <row r="31" spans="1:7" x14ac:dyDescent="0.25">
      <c r="A31" s="14">
        <v>44909</v>
      </c>
      <c r="B31" s="8" t="s">
        <v>37</v>
      </c>
      <c r="C31" s="16"/>
      <c r="E31" s="15">
        <v>36</v>
      </c>
      <c r="F31" s="8" t="s">
        <v>7</v>
      </c>
      <c r="G31" s="15">
        <f t="shared" si="0"/>
        <v>634.75999999999988</v>
      </c>
    </row>
    <row r="32" spans="1:7" x14ac:dyDescent="0.25">
      <c r="A32" s="14">
        <v>44909</v>
      </c>
      <c r="B32" s="8" t="s">
        <v>39</v>
      </c>
      <c r="C32" s="16"/>
      <c r="E32" s="15">
        <v>4</v>
      </c>
      <c r="F32" s="8" t="s">
        <v>6</v>
      </c>
      <c r="G32" s="15">
        <f t="shared" si="0"/>
        <v>638.75999999999988</v>
      </c>
    </row>
    <row r="33" spans="1:7" x14ac:dyDescent="0.25">
      <c r="A33" s="14">
        <v>44909</v>
      </c>
      <c r="B33" s="8" t="s">
        <v>34</v>
      </c>
      <c r="C33" s="16"/>
      <c r="D33" s="15">
        <v>320</v>
      </c>
      <c r="F33" s="8" t="s">
        <v>26</v>
      </c>
      <c r="G33" s="15">
        <f t="shared" si="0"/>
        <v>318.75999999999988</v>
      </c>
    </row>
    <row r="34" spans="1:7" x14ac:dyDescent="0.25">
      <c r="A34" s="14">
        <v>44923</v>
      </c>
      <c r="B34" s="8" t="s">
        <v>32</v>
      </c>
      <c r="C34" s="16"/>
      <c r="E34" s="15">
        <v>45</v>
      </c>
      <c r="F34" s="8" t="s">
        <v>15</v>
      </c>
      <c r="G34" s="15">
        <f t="shared" si="0"/>
        <v>363.75999999999988</v>
      </c>
    </row>
    <row r="35" spans="1:7" x14ac:dyDescent="0.25">
      <c r="A35" s="14">
        <v>45288</v>
      </c>
      <c r="B35" s="8" t="s">
        <v>44</v>
      </c>
      <c r="C35" s="16"/>
      <c r="E35" s="15">
        <v>50</v>
      </c>
      <c r="F35" s="8" t="s">
        <v>44</v>
      </c>
      <c r="G35" s="15">
        <f t="shared" si="0"/>
        <v>413.75999999999988</v>
      </c>
    </row>
    <row r="36" spans="1:7" x14ac:dyDescent="0.25">
      <c r="A36" s="14">
        <v>44923</v>
      </c>
      <c r="B36" s="8" t="s">
        <v>36</v>
      </c>
      <c r="C36" s="16"/>
      <c r="E36" s="15">
        <v>7</v>
      </c>
      <c r="F36" s="8" t="s">
        <v>6</v>
      </c>
      <c r="G36" s="15">
        <f t="shared" si="0"/>
        <v>420.75999999999988</v>
      </c>
    </row>
    <row r="37" spans="1:7" x14ac:dyDescent="0.25">
      <c r="A37" s="14">
        <v>44964</v>
      </c>
      <c r="B37" s="8" t="s">
        <v>52</v>
      </c>
      <c r="C37" s="16"/>
      <c r="D37" s="15">
        <v>87.34</v>
      </c>
      <c r="F37" s="8" t="s">
        <v>22</v>
      </c>
      <c r="G37" s="15">
        <f t="shared" si="0"/>
        <v>333.41999999999985</v>
      </c>
    </row>
    <row r="38" spans="1:7" x14ac:dyDescent="0.25">
      <c r="A38" s="14">
        <v>44966</v>
      </c>
      <c r="B38" s="8" t="s">
        <v>53</v>
      </c>
      <c r="C38" s="16"/>
      <c r="D38" s="15">
        <v>75</v>
      </c>
      <c r="F38" s="8" t="s">
        <v>58</v>
      </c>
      <c r="G38" s="15">
        <f t="shared" si="0"/>
        <v>258.41999999999985</v>
      </c>
    </row>
    <row r="39" spans="1:7" x14ac:dyDescent="0.25">
      <c r="A39" s="14">
        <v>44998</v>
      </c>
      <c r="B39" s="8" t="s">
        <v>54</v>
      </c>
      <c r="C39" s="16"/>
      <c r="D39" s="18"/>
      <c r="E39" s="18">
        <v>12</v>
      </c>
      <c r="F39" s="8" t="s">
        <v>6</v>
      </c>
      <c r="G39" s="15">
        <f t="shared" si="0"/>
        <v>270.41999999999985</v>
      </c>
    </row>
    <row r="40" spans="1:7" x14ac:dyDescent="0.25">
      <c r="D40" s="15">
        <f>SUM(D4:D39)</f>
        <v>2099.7399999999998</v>
      </c>
      <c r="E40" s="15">
        <f>SUM(E3:E39)</f>
        <v>2370.16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Henson</dc:creator>
  <cp:lastModifiedBy>Jill Seagroatt</cp:lastModifiedBy>
  <cp:lastPrinted>2023-04-14T14:23:02Z</cp:lastPrinted>
  <dcterms:created xsi:type="dcterms:W3CDTF">2011-04-21T07:42:24Z</dcterms:created>
  <dcterms:modified xsi:type="dcterms:W3CDTF">2023-04-14T14:31:58Z</dcterms:modified>
</cp:coreProperties>
</file>